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9555" windowHeight="3660"/>
  </bookViews>
  <sheets>
    <sheet name="Calculations" sheetId="1" r:id="rId1"/>
    <sheet name="References" sheetId="2" r:id="rId2"/>
    <sheet name="3 Phase Diagram" sheetId="3" r:id="rId3"/>
    <sheet name="Unit Weights" sheetId="4" r:id="rId4"/>
    <sheet name="Various Relationships" sheetId="5" r:id="rId5"/>
    <sheet name="Author Info." sheetId="6" r:id="rId6"/>
    <sheet name="Calculations (2)" sheetId="7" r:id="rId7"/>
    <sheet name="Terms and Conditions" sheetId="8" r:id="rId8"/>
  </sheets>
  <calcPr calcId="145621"/>
</workbook>
</file>

<file path=xl/calcChain.xml><?xml version="1.0" encoding="utf-8"?>
<calcChain xmlns="http://schemas.openxmlformats.org/spreadsheetml/2006/main">
  <c r="C63" i="1" l="1"/>
  <c r="B63" i="1"/>
  <c r="B61" i="1"/>
  <c r="B62" i="1"/>
  <c r="H33" i="7"/>
  <c r="M33" i="7" s="1"/>
  <c r="C33" i="7"/>
  <c r="H32" i="7"/>
  <c r="M32" i="7" s="1"/>
  <c r="C32" i="7"/>
  <c r="C27" i="7"/>
  <c r="C25" i="7"/>
  <c r="C26" i="7" s="1"/>
  <c r="C24" i="7"/>
  <c r="C21" i="7"/>
  <c r="C20" i="7"/>
  <c r="D45" i="1"/>
  <c r="C45" i="1"/>
  <c r="C24" i="1"/>
  <c r="C21" i="1"/>
  <c r="C20" i="1"/>
  <c r="C27" i="1"/>
  <c r="C42" i="1" s="1"/>
  <c r="D42" i="1" s="1"/>
  <c r="C25" i="1"/>
  <c r="C26" i="1" s="1"/>
  <c r="C28" i="1" s="1"/>
  <c r="H33" i="1"/>
  <c r="M33" i="1" s="1"/>
  <c r="H32" i="1"/>
  <c r="M32" i="1" s="1"/>
  <c r="C33" i="1"/>
  <c r="C32" i="1"/>
  <c r="C22" i="7" l="1"/>
  <c r="C41" i="7" s="1"/>
  <c r="D41" i="7" s="1"/>
  <c r="H35" i="7"/>
  <c r="M35" i="7" s="1"/>
  <c r="C35" i="7"/>
  <c r="C38" i="7"/>
  <c r="C39" i="7"/>
  <c r="C45" i="7" s="1"/>
  <c r="D45" i="7" s="1"/>
  <c r="C28" i="7"/>
  <c r="C42" i="7"/>
  <c r="D42" i="7" s="1"/>
  <c r="C35" i="1"/>
  <c r="C38" i="1"/>
  <c r="H35" i="1"/>
  <c r="M35" i="1" s="1"/>
  <c r="C22" i="1"/>
  <c r="C41" i="1" s="1"/>
  <c r="D41" i="1" s="1"/>
  <c r="C39" i="1"/>
  <c r="C40" i="7" l="1"/>
  <c r="D38" i="7"/>
  <c r="C40" i="1"/>
  <c r="D38" i="1"/>
</calcChain>
</file>

<file path=xl/sharedStrings.xml><?xml version="1.0" encoding="utf-8"?>
<sst xmlns="http://schemas.openxmlformats.org/spreadsheetml/2006/main" count="296" uniqueCount="141">
  <si>
    <t>cc</t>
  </si>
  <si>
    <t>g</t>
  </si>
  <si>
    <t>Dry volume of specimen</t>
  </si>
  <si>
    <t>Sample dried for 24 Hr at 105 C</t>
  </si>
  <si>
    <t>Vd</t>
  </si>
  <si>
    <t>Volume of voids can be found using the three phase diagram or a water displacement test (which is also used to calculate effective porosity)</t>
  </si>
  <si>
    <t>http://www.engr.uconn.edu/~lanbo/CE240LectW022weightvolume.pdf</t>
  </si>
  <si>
    <t>Lab analysis</t>
  </si>
  <si>
    <t>g/cc</t>
  </si>
  <si>
    <t>http://www.amazon.com/Hydrogeology-Groundwater-Modeling-Second-Kresic/dp/0849333482</t>
  </si>
  <si>
    <t>Specific Weight of sample</t>
  </si>
  <si>
    <t>Dry specific weight of sample</t>
  </si>
  <si>
    <t>Specific weight of SOLID</t>
  </si>
  <si>
    <t>Ws</t>
  </si>
  <si>
    <t>Weight of specimen (Mass!)</t>
  </si>
  <si>
    <t>Dry Weight of specimen (Mass!)</t>
  </si>
  <si>
    <t>Density</t>
  </si>
  <si>
    <t>Same as</t>
  </si>
  <si>
    <t>NO Unit</t>
  </si>
  <si>
    <t>BULK Density</t>
  </si>
  <si>
    <t>Particle Density</t>
  </si>
  <si>
    <t>Ws (Ms)</t>
  </si>
  <si>
    <t>Note: In reality, weight would have a unit of "NEWTON"</t>
  </si>
  <si>
    <t>Specific gravity</t>
  </si>
  <si>
    <t>D/Dw</t>
  </si>
  <si>
    <t>Dw</t>
  </si>
  <si>
    <t>Density of Water</t>
  </si>
  <si>
    <t xml:space="preserve">Dry Specific Gravity </t>
  </si>
  <si>
    <t>Dd/Dw</t>
  </si>
  <si>
    <t>Specific gravity of solid</t>
  </si>
  <si>
    <t>Ds/Dw</t>
  </si>
  <si>
    <t>Calculated Parameters (notice the relationship between Specific Weight, Specific Gravity and density)</t>
  </si>
  <si>
    <r>
      <t xml:space="preserve">Note: Particle density is an average of the densities of all present minerals. Aquifer minerals are mostly composed of  quartz and feldspars. So, 2.65 g/cc is normally assumed for particle density in most projects. </t>
    </r>
    <r>
      <rPr>
        <sz val="14"/>
        <color rgb="FFFF0000"/>
        <rFont val="Calibri"/>
        <family val="2"/>
        <scheme val="minor"/>
      </rPr>
      <t>Dry volume is NOT the volume of the solids.</t>
    </r>
  </si>
  <si>
    <t>Vs=(Ws/Ds)</t>
  </si>
  <si>
    <t>Density of slid</t>
  </si>
  <si>
    <t>Ds</t>
  </si>
  <si>
    <t>Note: Assumption required for solid density</t>
  </si>
  <si>
    <t>Vt</t>
  </si>
  <si>
    <t>Ws/Vt</t>
  </si>
  <si>
    <t>Ms/Vt</t>
  </si>
  <si>
    <t>Volume of Solid (Vs)</t>
  </si>
  <si>
    <t>Volume of void (Vv)</t>
  </si>
  <si>
    <t>Vv=Vt-Vs</t>
  </si>
  <si>
    <t>Va=Vv-Vw</t>
  </si>
  <si>
    <t>BASIC PARAMETERS TO CALCULATE BEFORE ESTIMATING ANYTHING ELSE</t>
  </si>
  <si>
    <t>Note: Assumption required for H2O density</t>
  </si>
  <si>
    <t>Volume pore space with water (Vw)</t>
  </si>
  <si>
    <t>Volume of pore space with air (Va)</t>
  </si>
  <si>
    <t>Wt (Mt)</t>
  </si>
  <si>
    <t>Wt/Vt</t>
  </si>
  <si>
    <t>Mt/Vt</t>
  </si>
  <si>
    <t>Vw=(Wt-Ws)/Dw</t>
  </si>
  <si>
    <t>Total Weight of Sample (Wt)</t>
  </si>
  <si>
    <t>Wt</t>
  </si>
  <si>
    <t>Weight of Solid (Ws)</t>
  </si>
  <si>
    <t>Weight of Water (Ww)</t>
  </si>
  <si>
    <t>Weight of Air (Wa)</t>
  </si>
  <si>
    <t>Wa=0</t>
  </si>
  <si>
    <t>Ww=Wt-Ws</t>
  </si>
  <si>
    <t>Ws/Vs</t>
  </si>
  <si>
    <t>Ms/Vs</t>
  </si>
  <si>
    <t>Check</t>
  </si>
  <si>
    <t>n=Vv/V</t>
  </si>
  <si>
    <t>Total Volume of sample (Vt)</t>
  </si>
  <si>
    <t>%</t>
  </si>
  <si>
    <t>e=Vv/Vs</t>
  </si>
  <si>
    <t>Porosity of the sample (n)</t>
  </si>
  <si>
    <t>Void Ratio ( e )</t>
  </si>
  <si>
    <t>e=n/(1-n)</t>
  </si>
  <si>
    <t>Moisture Content (w)</t>
  </si>
  <si>
    <t>w=Ww/Ws</t>
  </si>
  <si>
    <t>Saturation Index (SI)</t>
  </si>
  <si>
    <t>SI=Vw/Vv</t>
  </si>
  <si>
    <t>Supplied Parameters from a lab report</t>
  </si>
  <si>
    <t>Change Data</t>
  </si>
  <si>
    <t>Change data within the cell to reflect your lab analysis.</t>
  </si>
  <si>
    <t>Problem: Porosity, Effective Porosity, Density, Saturation</t>
  </si>
  <si>
    <t>Volume of moist sand specimen</t>
  </si>
  <si>
    <t>Porosity (n)</t>
  </si>
  <si>
    <t>Wt=Ws+Ww</t>
  </si>
  <si>
    <t>Vt=Vs+Vv=Vs+Vw+Va</t>
  </si>
  <si>
    <t>n=e/(1+e)</t>
  </si>
  <si>
    <t>Note: For a same material, e&gt;n</t>
  </si>
  <si>
    <t>Total unit weight</t>
  </si>
  <si>
    <t>Dry Unit Weight</t>
  </si>
  <si>
    <t>Moisture Unit Weight</t>
  </si>
  <si>
    <t>Created by Ankan Basu, CPG; Hydrogeologist; contact admin@coalgeology.com</t>
  </si>
  <si>
    <t>Ankan Basu, CPG</t>
  </si>
  <si>
    <t>admin@coalgeology.com</t>
  </si>
  <si>
    <t>304-888-4184</t>
  </si>
  <si>
    <t>407 Ridgeway Drive</t>
  </si>
  <si>
    <t>Bluefield, VA, 24605</t>
  </si>
  <si>
    <t>Hydrogeologist / Resource Geologist</t>
  </si>
  <si>
    <t>Not Provided</t>
  </si>
  <si>
    <t>Lab analysis; not used in any calculations; you can check %volume reduction with this info</t>
  </si>
  <si>
    <t>Water Displacement Test</t>
  </si>
  <si>
    <t>Effective Porosity (Nef)</t>
  </si>
  <si>
    <t>Effective porosity is the volume of interconnected voids that allows free water flows divided by total volume of the specimen.</t>
  </si>
  <si>
    <t>Step 1: Dry Sample</t>
  </si>
  <si>
    <t>Step 2: Submerge sample into water (say 500 cc) and left it immersed until saturated.</t>
  </si>
  <si>
    <t>note: Chamber must be sealed to stop water evaporation.</t>
  </si>
  <si>
    <t>Step 3: Remove sample after complete saturation is achieved; measure volume of remaining water in the container.</t>
  </si>
  <si>
    <t>So,</t>
  </si>
  <si>
    <t>Volume of original container</t>
  </si>
  <si>
    <t>Volume of container after sample saturation achieved</t>
  </si>
  <si>
    <t>Volume of interconnected voids</t>
  </si>
  <si>
    <t>Effective Porosity</t>
  </si>
  <si>
    <t>Web Site Terms and Conditions of Use</t>
  </si>
  <si>
    <t>1. Terms</t>
  </si>
  <si>
    <t>By accessing this web site, you are agreeing to be bound by these web site Terms and Conditions of Use, all applicable laws and regulations, and agree that you are responsible for compliance with any applicable local laws. If you do not agree with any of these terms, you are prohibited from using or accessing this site. The materials contained in this web site are protected by applicable copyright and trade mark law.</t>
  </si>
  <si>
    <t>2. Use License</t>
  </si>
  <si>
    <t>a. Permission is granted to temporarily download one copy of the materials (information or software) on CoalGeology.Com's web site for personal, non-commercial transitory viewing only. This is the grant of a license, not a transfer of title, and under this license you may not:</t>
  </si>
  <si>
    <t>i. modify or copy the materials;</t>
  </si>
  <si>
    <t>ii. use the materials for any commercial purpose, or for any public display (commercial or non-commercial);</t>
  </si>
  <si>
    <t>iii. attempt to decompile or reverse engineer any software contained on CoalGeology.Com's web site;</t>
  </si>
  <si>
    <t>iv. remove any copyright or other proprietary notations from the materials; or</t>
  </si>
  <si>
    <t>v. transfer the materials to another person or "mirror" the materials on any other server.</t>
  </si>
  <si>
    <t>b. This license shall automatically terminate if you violate any of these restrictions and may be terminated by CoalGeology.Com at any time. Upon terminating your viewing of these materials or upon the termination of this license, you must destroy any downloaded materials in your possession whether in electronic or printed format.</t>
  </si>
  <si>
    <t>3. Disclaimer</t>
  </si>
  <si>
    <t>a. The materials on CoalGeology.Com's web site are provided "as is". CoalGeology.Com makes no warranties, expressed or implied, and hereby disclaims and negates all other warranties, including without limitation, implied warranties or conditions of merchantability, fitness for a particular purpose, or non-infringement of intellectual property or other violation of rights. Further, CoalGeology.Com does not warrant or make any representations concerning the accuracy, likely results, or reliability of the use of the materials on its Internet web site or otherwise relating to such materials or on any sites linked to this site.</t>
  </si>
  <si>
    <t>4. Limitations</t>
  </si>
  <si>
    <t>In no event shall CoalGeology.Com or its suppliers be liable for any damages (including, without limitation, damages for loss of data or profit, or due to business interruption,) arising out of the use or inability to use the materials on CoalGeology.Com's Internet site, even if CoalGeology.Com or a CoalGeology.Com authorized representative has been notified orally or in writing of the possibility of such damage. Because some jurisdictions do not allow limitations on implied warranties, or limitations of liability for consequential or incidental damages, these limitations may not apply to you.</t>
  </si>
  <si>
    <t>5. Revisions and Errata</t>
  </si>
  <si>
    <t>The materials appearing on CoalGeology.Com's web site could include technical, typographical, or photographic errors. CoalGeology.Com does not warrant that any of the materials on its web site are accurate, complete, or current. CoalGeology.Com may make changes to the materials contained on its web site at any time without notice. CoalGeology.Com does not, however, make any commitment to update the materials.</t>
  </si>
  <si>
    <t>6. Links</t>
  </si>
  <si>
    <t>CoalGeology.Com has not reviewed all of the sites linked to its Internet web site and is not responsible for the contents of any such linked site. The inclusion of any link does not imply endorsement by CoalGeology.Com of the site. Use of any such linked web site is at the user's own risk.</t>
  </si>
  <si>
    <t>7. Site Terms of Use Modifications</t>
  </si>
  <si>
    <t>CoalGeology.Com may revise these terms of use for its web site at any time without notice. By using this web site you are agreeing to be bound by the then current version of these Terms and Conditions of Use.</t>
  </si>
  <si>
    <t>8. Governing Law</t>
  </si>
  <si>
    <t>Any claim relating to CoalGeology.Com's web site shall be governed by the laws of the State of Virginia without regard to its conflict of law provisions.</t>
  </si>
  <si>
    <t>General Terms and Conditions applicable to Use of a Web Site.</t>
  </si>
  <si>
    <t>Privacy Policy</t>
  </si>
  <si>
    <t>Your privacy is very important to us. Accordingly, we have developed this Policy in order for you to understand how we collect, use, communicate and disclose and make use of personal information. The following outlines our privacy policy.</t>
  </si>
  <si>
    <t>Before or at the time of collecting personal information, we will identify the purposes for which information is being collected.</t>
  </si>
  <si>
    <t>We will collect and use of personal information solely with the objective of fulfilling those purposes specified by us and for other compatible purposes, unless we obtain the consent of the individual concerned or as required by law.</t>
  </si>
  <si>
    <t>We will only retain personal information as long as necessary for the fulfillment of those purposes.</t>
  </si>
  <si>
    <t>We will collect personal information by lawful and fair means and, where appropriate, with the knowledge or consent of the individual concerned.</t>
  </si>
  <si>
    <t>Personal data should be relevant to the purposes for which it is to be used, and, to the extent necessary for those purposes, should be accurate, complete, and up-to-date.</t>
  </si>
  <si>
    <t>We will protect personal information by reasonable security safeguards against loss or theft, as well as unauthorized access, disclosure, copying, use or modification.</t>
  </si>
  <si>
    <t>We will make readily available to customers information about our policies and practices relating to the management of personal information.</t>
  </si>
  <si>
    <t>We are committed to conducting our business in accordance with these principles in order to ensure that the confidentiality of personal information is protected and maintained.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</si>
</sst>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sz val="14"/>
      <color rgb="FFFF0000"/>
      <name val="Calibri"/>
      <family val="2"/>
      <scheme val="minor"/>
    </font>
    <font>
      <sz val="14"/>
      <color theme="0"/>
      <name val="Calibri"/>
      <family val="2"/>
      <scheme val="minor"/>
    </font>
    <font>
      <b/>
      <sz val="14"/>
      <color theme="0"/>
      <name val="Calibri"/>
      <family val="2"/>
      <scheme val="minor"/>
    </font>
    <font>
      <i/>
      <sz val="14"/>
      <color rgb="FFFF0000"/>
      <name val="Calibri"/>
      <family val="2"/>
      <scheme val="minor"/>
    </font>
    <font>
      <sz val="14"/>
      <color theme="6" tint="-0.499984740745262"/>
      <name val="Calibri"/>
      <family val="2"/>
      <scheme val="minor"/>
    </font>
    <font>
      <u/>
      <sz val="11"/>
      <color theme="10"/>
      <name val="Calibri"/>
      <family val="2"/>
      <scheme val="minor"/>
    </font>
    <font>
      <b/>
      <sz val="18.7"/>
      <color rgb="FF333333"/>
      <name val="Verdana"/>
      <family val="2"/>
    </font>
    <font>
      <b/>
      <sz val="15.4"/>
      <color rgb="FF333333"/>
      <name val="Verdana"/>
      <family val="2"/>
    </font>
    <font>
      <sz val="13.2"/>
      <color rgb="FF333333"/>
      <name val="Verdana"/>
      <family val="2"/>
    </font>
    <font>
      <sz val="9"/>
      <color rgb="FF333333"/>
      <name val="Verdana"/>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theme="8"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87">
    <xf numFmtId="0" fontId="0" fillId="0" borderId="0" xfId="0"/>
    <xf numFmtId="0" fontId="3" fillId="0" borderId="0" xfId="0" applyFont="1"/>
    <xf numFmtId="0" fontId="3" fillId="0" borderId="1" xfId="0" applyFont="1" applyBorder="1"/>
    <xf numFmtId="0" fontId="3" fillId="3" borderId="1" xfId="0" applyFont="1" applyFill="1" applyBorder="1"/>
    <xf numFmtId="0" fontId="3" fillId="0" borderId="5" xfId="0" applyFont="1" applyBorder="1"/>
    <xf numFmtId="0" fontId="3" fillId="0" borderId="0" xfId="0" applyFont="1" applyBorder="1"/>
    <xf numFmtId="0" fontId="3" fillId="0" borderId="8" xfId="0" applyFont="1" applyBorder="1"/>
    <xf numFmtId="0" fontId="3" fillId="0" borderId="11" xfId="0" applyFont="1" applyBorder="1"/>
    <xf numFmtId="0" fontId="3" fillId="0" borderId="0" xfId="0" applyFont="1" applyFill="1" applyBorder="1"/>
    <xf numFmtId="0" fontId="3" fillId="0" borderId="10" xfId="0" applyFont="1" applyFill="1" applyBorder="1"/>
    <xf numFmtId="0" fontId="3" fillId="0" borderId="11" xfId="0" applyFont="1" applyFill="1" applyBorder="1"/>
    <xf numFmtId="0" fontId="3" fillId="2" borderId="3" xfId="0" applyFont="1" applyFill="1" applyBorder="1"/>
    <xf numFmtId="0" fontId="3" fillId="2" borderId="1" xfId="0" applyFont="1" applyFill="1" applyBorder="1"/>
    <xf numFmtId="0" fontId="4" fillId="2" borderId="3" xfId="0" applyFont="1" applyFill="1" applyBorder="1"/>
    <xf numFmtId="0" fontId="4" fillId="2" borderId="1" xfId="0" applyFont="1" applyFill="1" applyBorder="1"/>
    <xf numFmtId="0" fontId="3" fillId="2" borderId="10" xfId="0" applyFont="1" applyFill="1" applyBorder="1"/>
    <xf numFmtId="0" fontId="3" fillId="2" borderId="11" xfId="0" applyFont="1" applyFill="1" applyBorder="1"/>
    <xf numFmtId="2" fontId="3" fillId="0" borderId="1" xfId="0" applyNumberFormat="1" applyFont="1" applyBorder="1"/>
    <xf numFmtId="2" fontId="3" fillId="0" borderId="8" xfId="0" applyNumberFormat="1" applyFont="1" applyBorder="1"/>
    <xf numFmtId="2" fontId="3" fillId="0" borderId="0" xfId="0" applyNumberFormat="1" applyFont="1" applyBorder="1"/>
    <xf numFmtId="2" fontId="3" fillId="0" borderId="0" xfId="0" applyNumberFormat="1" applyFont="1"/>
    <xf numFmtId="0" fontId="0" fillId="0" borderId="0" xfId="0" applyAlignment="1">
      <alignment wrapText="1"/>
    </xf>
    <xf numFmtId="0" fontId="3" fillId="4" borderId="1" xfId="0" applyFont="1" applyFill="1" applyBorder="1"/>
    <xf numFmtId="0" fontId="6" fillId="0" borderId="1" xfId="0" applyFont="1" applyBorder="1"/>
    <xf numFmtId="0" fontId="3" fillId="4" borderId="3" xfId="0" applyFont="1" applyFill="1" applyBorder="1"/>
    <xf numFmtId="0" fontId="6" fillId="0" borderId="4" xfId="0" applyFont="1" applyBorder="1"/>
    <xf numFmtId="2" fontId="3" fillId="0" borderId="11" xfId="0" applyNumberFormat="1" applyFont="1" applyBorder="1"/>
    <xf numFmtId="0" fontId="6" fillId="0" borderId="11" xfId="0" applyFont="1" applyBorder="1"/>
    <xf numFmtId="0" fontId="6" fillId="0" borderId="12" xfId="0" applyFont="1" applyBorder="1"/>
    <xf numFmtId="0" fontId="5" fillId="0" borderId="13"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3" fillId="0" borderId="2" xfId="0" applyFont="1" applyBorder="1" applyAlignment="1">
      <alignment wrapText="1"/>
    </xf>
    <xf numFmtId="0" fontId="0" fillId="0" borderId="2" xfId="0" applyBorder="1" applyAlignment="1">
      <alignment wrapText="1"/>
    </xf>
    <xf numFmtId="0" fontId="0" fillId="0" borderId="2" xfId="0" applyBorder="1" applyAlignment="1"/>
    <xf numFmtId="0" fontId="3" fillId="5" borderId="16" xfId="0" applyFont="1" applyFill="1" applyBorder="1"/>
    <xf numFmtId="0" fontId="3" fillId="5" borderId="17" xfId="0" applyFont="1" applyFill="1" applyBorder="1"/>
    <xf numFmtId="0" fontId="3" fillId="5" borderId="18" xfId="0" applyFont="1" applyFill="1" applyBorder="1"/>
    <xf numFmtId="0" fontId="3" fillId="5" borderId="0" xfId="0" applyFont="1" applyFill="1"/>
    <xf numFmtId="0" fontId="5" fillId="0" borderId="5" xfId="0" applyFont="1" applyBorder="1"/>
    <xf numFmtId="0" fontId="3" fillId="5" borderId="0" xfId="0" applyFont="1" applyFill="1" applyBorder="1" applyAlignment="1">
      <alignment wrapText="1"/>
    </xf>
    <xf numFmtId="0" fontId="3" fillId="6" borderId="1" xfId="0" applyFont="1" applyFill="1" applyBorder="1"/>
    <xf numFmtId="2" fontId="3" fillId="6" borderId="1" xfId="0" applyNumberFormat="1" applyFont="1" applyFill="1" applyBorder="1"/>
    <xf numFmtId="2" fontId="3" fillId="3" borderId="1" xfId="0" applyNumberFormat="1" applyFont="1" applyFill="1" applyBorder="1"/>
    <xf numFmtId="0" fontId="6" fillId="0" borderId="8" xfId="0" applyFont="1" applyBorder="1"/>
    <xf numFmtId="0" fontId="6" fillId="0" borderId="9" xfId="0" applyFont="1" applyBorder="1"/>
    <xf numFmtId="0" fontId="3" fillId="0" borderId="8" xfId="0" applyFont="1" applyFill="1" applyBorder="1"/>
    <xf numFmtId="0" fontId="3" fillId="0" borderId="7" xfId="0" applyFont="1" applyFill="1" applyBorder="1"/>
    <xf numFmtId="2" fontId="3" fillId="0" borderId="6" xfId="0" applyNumberFormat="1" applyFont="1" applyBorder="1"/>
    <xf numFmtId="2" fontId="6" fillId="0" borderId="1" xfId="0" applyNumberFormat="1" applyFont="1" applyBorder="1"/>
    <xf numFmtId="2" fontId="6" fillId="0" borderId="8" xfId="0" applyNumberFormat="1" applyFont="1" applyBorder="1"/>
    <xf numFmtId="2" fontId="6" fillId="0" borderId="11" xfId="0" applyNumberFormat="1" applyFont="1" applyBorder="1"/>
    <xf numFmtId="0" fontId="6" fillId="0" borderId="0" xfId="0" applyFont="1" applyFill="1" applyBorder="1"/>
    <xf numFmtId="2" fontId="3" fillId="2" borderId="19" xfId="0" applyNumberFormat="1" applyFont="1" applyFill="1" applyBorder="1"/>
    <xf numFmtId="2" fontId="3" fillId="2" borderId="20" xfId="0" applyNumberFormat="1" applyFont="1" applyFill="1" applyBorder="1"/>
    <xf numFmtId="2" fontId="3" fillId="0" borderId="0" xfId="0" applyNumberFormat="1" applyFont="1" applyFill="1" applyBorder="1"/>
    <xf numFmtId="0" fontId="0" fillId="0" borderId="0" xfId="0" applyFill="1" applyBorder="1"/>
    <xf numFmtId="0" fontId="3" fillId="2" borderId="21" xfId="0" applyFont="1" applyFill="1" applyBorder="1"/>
    <xf numFmtId="0" fontId="3" fillId="2" borderId="22" xfId="0" applyFont="1" applyFill="1" applyBorder="1"/>
    <xf numFmtId="2" fontId="3" fillId="2" borderId="23" xfId="0" applyNumberFormat="1" applyFont="1" applyFill="1" applyBorder="1"/>
    <xf numFmtId="0" fontId="5" fillId="0" borderId="24" xfId="0" applyFont="1"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2" fontId="8" fillId="7" borderId="22" xfId="0" applyNumberFormat="1" applyFont="1" applyFill="1" applyBorder="1"/>
    <xf numFmtId="2" fontId="8" fillId="7" borderId="1" xfId="0" applyNumberFormat="1" applyFont="1" applyFill="1" applyBorder="1"/>
    <xf numFmtId="2" fontId="8" fillId="7" borderId="11" xfId="0" applyNumberFormat="1" applyFont="1" applyFill="1" applyBorder="1"/>
    <xf numFmtId="0" fontId="7" fillId="7" borderId="0" xfId="0" applyFont="1" applyFill="1"/>
    <xf numFmtId="0" fontId="3" fillId="2" borderId="0" xfId="0" applyFont="1" applyFill="1"/>
    <xf numFmtId="0" fontId="8" fillId="8" borderId="0" xfId="0" applyFont="1" applyFill="1"/>
    <xf numFmtId="2" fontId="8" fillId="8" borderId="0" xfId="0" applyNumberFormat="1" applyFont="1" applyFill="1"/>
    <xf numFmtId="0" fontId="4" fillId="0" borderId="1" xfId="0" applyFont="1" applyBorder="1"/>
    <xf numFmtId="2" fontId="4" fillId="0" borderId="1" xfId="0" applyNumberFormat="1" applyFont="1" applyBorder="1"/>
    <xf numFmtId="0" fontId="9" fillId="0" borderId="0" xfId="0" applyFont="1"/>
    <xf numFmtId="0" fontId="10" fillId="0" borderId="0" xfId="0" applyFont="1"/>
    <xf numFmtId="0" fontId="11" fillId="0" borderId="0" xfId="1"/>
    <xf numFmtId="0" fontId="2" fillId="0" borderId="0" xfId="0" applyFont="1"/>
    <xf numFmtId="0" fontId="1" fillId="0" borderId="0" xfId="0" applyFont="1"/>
    <xf numFmtId="164" fontId="4" fillId="0" borderId="1" xfId="0" applyNumberFormat="1" applyFont="1" applyBorder="1"/>
    <xf numFmtId="164" fontId="3" fillId="0" borderId="0" xfId="0" applyNumberFormat="1" applyFont="1"/>
    <xf numFmtId="0" fontId="4" fillId="2" borderId="0" xfId="0" applyFont="1" applyFill="1"/>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0" fillId="0" borderId="0" xfId="0" applyAlignment="1">
      <alignment wrapText="1"/>
    </xf>
    <xf numFmtId="0" fontId="0" fillId="0" borderId="0" xfId="0"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9411</xdr:rowOff>
    </xdr:from>
    <xdr:to>
      <xdr:col>1</xdr:col>
      <xdr:colOff>784218</xdr:colOff>
      <xdr:row>17</xdr:row>
      <xdr:rowOff>219075</xdr:rowOff>
    </xdr:to>
    <xdr:pic>
      <xdr:nvPicPr>
        <xdr:cNvPr id="14" name="Picture 13"/>
        <xdr:cNvPicPr>
          <a:picLocks noChangeAspect="1"/>
        </xdr:cNvPicPr>
      </xdr:nvPicPr>
      <xdr:blipFill>
        <a:blip xmlns:r="http://schemas.openxmlformats.org/officeDocument/2006/relationships" r:embed="rId1"/>
        <a:stretch>
          <a:fillRect/>
        </a:stretch>
      </xdr:blipFill>
      <xdr:spPr>
        <a:xfrm>
          <a:off x="0" y="2181111"/>
          <a:ext cx="3527418" cy="2352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177530</xdr:colOff>
      <xdr:row>24</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883130" cy="4591050"/>
        </a:xfrm>
        <a:prstGeom prst="rect">
          <a:avLst/>
        </a:prstGeom>
      </xdr:spPr>
    </xdr:pic>
    <xdr:clientData/>
  </xdr:twoCellAnchor>
  <xdr:twoCellAnchor>
    <xdr:from>
      <xdr:col>0</xdr:col>
      <xdr:colOff>266700</xdr:colOff>
      <xdr:row>25</xdr:row>
      <xdr:rowOff>76200</xdr:rowOff>
    </xdr:from>
    <xdr:to>
      <xdr:col>9</xdr:col>
      <xdr:colOff>323850</xdr:colOff>
      <xdr:row>47</xdr:row>
      <xdr:rowOff>12714</xdr:rowOff>
    </xdr:to>
    <xdr:pic>
      <xdr:nvPicPr>
        <xdr:cNvPr id="4" name="Picture 3"/>
        <xdr:cNvPicPr>
          <a:picLocks noChangeAspect="1"/>
        </xdr:cNvPicPr>
      </xdr:nvPicPr>
      <xdr:blipFill>
        <a:blip xmlns:r="http://schemas.openxmlformats.org/officeDocument/2006/relationships" r:embed="rId2"/>
        <a:stretch>
          <a:fillRect/>
        </a:stretch>
      </xdr:blipFill>
      <xdr:spPr>
        <a:xfrm>
          <a:off x="266700" y="4838700"/>
          <a:ext cx="5543550" cy="4127514"/>
        </a:xfrm>
        <a:prstGeom prst="rect">
          <a:avLst/>
        </a:prstGeom>
      </xdr:spPr>
    </xdr:pic>
    <xdr:clientData/>
  </xdr:twoCellAnchor>
  <xdr:twoCellAnchor>
    <xdr:from>
      <xdr:col>0</xdr:col>
      <xdr:colOff>0</xdr:colOff>
      <xdr:row>47</xdr:row>
      <xdr:rowOff>65437</xdr:rowOff>
    </xdr:from>
    <xdr:to>
      <xdr:col>8</xdr:col>
      <xdr:colOff>600075</xdr:colOff>
      <xdr:row>65</xdr:row>
      <xdr:rowOff>161925</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9018937"/>
          <a:ext cx="5476875" cy="3525488"/>
        </a:xfrm>
        <a:prstGeom prst="rect">
          <a:avLst/>
        </a:prstGeom>
      </xdr:spPr>
    </xdr:pic>
    <xdr:clientData/>
  </xdr:twoCellAnchor>
  <xdr:twoCellAnchor>
    <xdr:from>
      <xdr:col>10</xdr:col>
      <xdr:colOff>1</xdr:colOff>
      <xdr:row>26</xdr:row>
      <xdr:rowOff>28575</xdr:rowOff>
    </xdr:from>
    <xdr:to>
      <xdr:col>17</xdr:col>
      <xdr:colOff>384721</xdr:colOff>
      <xdr:row>45</xdr:row>
      <xdr:rowOff>161925</xdr:rowOff>
    </xdr:to>
    <xdr:pic>
      <xdr:nvPicPr>
        <xdr:cNvPr id="6" name="Picture 5"/>
        <xdr:cNvPicPr>
          <a:picLocks noChangeAspect="1"/>
        </xdr:cNvPicPr>
      </xdr:nvPicPr>
      <xdr:blipFill>
        <a:blip xmlns:r="http://schemas.openxmlformats.org/officeDocument/2006/relationships" r:embed="rId4"/>
        <a:stretch>
          <a:fillRect/>
        </a:stretch>
      </xdr:blipFill>
      <xdr:spPr>
        <a:xfrm>
          <a:off x="6096001" y="4981575"/>
          <a:ext cx="4651920" cy="3752850"/>
        </a:xfrm>
        <a:prstGeom prst="rect">
          <a:avLst/>
        </a:prstGeom>
      </xdr:spPr>
    </xdr:pic>
    <xdr:clientData/>
  </xdr:twoCellAnchor>
  <xdr:twoCellAnchor>
    <xdr:from>
      <xdr:col>9</xdr:col>
      <xdr:colOff>47625</xdr:colOff>
      <xdr:row>46</xdr:row>
      <xdr:rowOff>5168</xdr:rowOff>
    </xdr:from>
    <xdr:to>
      <xdr:col>14</xdr:col>
      <xdr:colOff>304800</xdr:colOff>
      <xdr:row>64</xdr:row>
      <xdr:rowOff>179363</xdr:rowOff>
    </xdr:to>
    <xdr:pic>
      <xdr:nvPicPr>
        <xdr:cNvPr id="7" name="Picture 6"/>
        <xdr:cNvPicPr>
          <a:picLocks noChangeAspect="1"/>
        </xdr:cNvPicPr>
      </xdr:nvPicPr>
      <xdr:blipFill>
        <a:blip xmlns:r="http://schemas.openxmlformats.org/officeDocument/2006/relationships" r:embed="rId5"/>
        <a:stretch>
          <a:fillRect/>
        </a:stretch>
      </xdr:blipFill>
      <xdr:spPr>
        <a:xfrm>
          <a:off x="5534025" y="8768168"/>
          <a:ext cx="3305175" cy="3603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437029</xdr:colOff>
      <xdr:row>34</xdr:row>
      <xdr:rowOff>151572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971429" cy="6628572"/>
        </a:xfrm>
        <a:prstGeom prst="rect">
          <a:avLst/>
        </a:prstGeom>
      </xdr:spPr>
    </xdr:pic>
    <xdr:clientData/>
  </xdr:twoCellAnchor>
  <xdr:twoCellAnchor editAs="oneCell">
    <xdr:from>
      <xdr:col>0</xdr:col>
      <xdr:colOff>0</xdr:colOff>
      <xdr:row>36</xdr:row>
      <xdr:rowOff>0</xdr:rowOff>
    </xdr:from>
    <xdr:to>
      <xdr:col>15</xdr:col>
      <xdr:colOff>379810</xdr:colOff>
      <xdr:row>73</xdr:row>
      <xdr:rowOff>75310</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6858000"/>
          <a:ext cx="9523810" cy="7123810"/>
        </a:xfrm>
        <a:prstGeom prst="rect">
          <a:avLst/>
        </a:prstGeom>
      </xdr:spPr>
    </xdr:pic>
    <xdr:clientData/>
  </xdr:twoCellAnchor>
  <xdr:twoCellAnchor editAs="oneCell">
    <xdr:from>
      <xdr:col>0</xdr:col>
      <xdr:colOff>0</xdr:colOff>
      <xdr:row>75</xdr:row>
      <xdr:rowOff>0</xdr:rowOff>
    </xdr:from>
    <xdr:to>
      <xdr:col>15</xdr:col>
      <xdr:colOff>322667</xdr:colOff>
      <xdr:row>112</xdr:row>
      <xdr:rowOff>103881</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14287500"/>
          <a:ext cx="9466667" cy="7152381"/>
        </a:xfrm>
        <a:prstGeom prst="rect">
          <a:avLst/>
        </a:prstGeom>
      </xdr:spPr>
    </xdr:pic>
    <xdr:clientData/>
  </xdr:twoCellAnchor>
  <xdr:twoCellAnchor editAs="oneCell">
    <xdr:from>
      <xdr:col>0</xdr:col>
      <xdr:colOff>0</xdr:colOff>
      <xdr:row>114</xdr:row>
      <xdr:rowOff>0</xdr:rowOff>
    </xdr:from>
    <xdr:to>
      <xdr:col>14</xdr:col>
      <xdr:colOff>160839</xdr:colOff>
      <xdr:row>148</xdr:row>
      <xdr:rowOff>189667</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21717000"/>
          <a:ext cx="8695239" cy="666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28575</xdr:colOff>
      <xdr:row>26</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62975" cy="495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9411</xdr:rowOff>
    </xdr:from>
    <xdr:to>
      <xdr:col>1</xdr:col>
      <xdr:colOff>784218</xdr:colOff>
      <xdr:row>17</xdr:row>
      <xdr:rowOff>219075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942986"/>
          <a:ext cx="3527418" cy="23527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hyperlink" Target="mailto:admin@coalgeology.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Normal="100" workbookViewId="0">
      <selection activeCell="A2" sqref="A2"/>
    </sheetView>
  </sheetViews>
  <sheetFormatPr defaultRowHeight="18.75" x14ac:dyDescent="0.3"/>
  <cols>
    <col min="1" max="1" width="41.140625" style="1" customWidth="1"/>
    <col min="2" max="2" width="21.140625" style="1" customWidth="1"/>
    <col min="3" max="4" width="9.7109375" style="20" customWidth="1"/>
    <col min="5" max="5" width="10.85546875" style="1" customWidth="1"/>
    <col min="6" max="6" width="15.140625" style="1" customWidth="1"/>
    <col min="7" max="7" width="8.5703125" style="1" customWidth="1"/>
    <col min="8" max="8" width="8.140625" style="20" customWidth="1"/>
    <col min="10" max="10" width="12.42578125" customWidth="1"/>
    <col min="11" max="11" width="22.140625" customWidth="1"/>
    <col min="13" max="13" width="10" bestFit="1" customWidth="1"/>
    <col min="14" max="14" width="9.5703125" customWidth="1"/>
  </cols>
  <sheetData>
    <row r="1" spans="1:11" x14ac:dyDescent="0.3">
      <c r="A1" s="73" t="s">
        <v>86</v>
      </c>
    </row>
    <row r="2" spans="1:11" ht="19.5" thickBot="1" x14ac:dyDescent="0.35">
      <c r="A2" s="68" t="s">
        <v>76</v>
      </c>
      <c r="B2" s="68"/>
      <c r="C2" s="69"/>
      <c r="D2" s="69"/>
    </row>
    <row r="3" spans="1:11" ht="19.5" thickBot="1" x14ac:dyDescent="0.35">
      <c r="A3" s="60" t="s">
        <v>73</v>
      </c>
      <c r="B3" s="61"/>
      <c r="C3" s="61"/>
      <c r="D3" s="62"/>
      <c r="F3" s="66" t="s">
        <v>74</v>
      </c>
      <c r="G3" s="1" t="s">
        <v>75</v>
      </c>
      <c r="I3" s="1"/>
      <c r="J3" s="1"/>
    </row>
    <row r="4" spans="1:11" x14ac:dyDescent="0.3">
      <c r="A4" s="57" t="s">
        <v>77</v>
      </c>
      <c r="B4" s="58" t="s">
        <v>37</v>
      </c>
      <c r="C4" s="63">
        <v>72.5</v>
      </c>
      <c r="D4" s="59" t="s">
        <v>0</v>
      </c>
      <c r="E4" s="52" t="s">
        <v>7</v>
      </c>
      <c r="F4" s="52"/>
      <c r="G4" s="52"/>
      <c r="H4" s="55"/>
      <c r="I4" s="8"/>
      <c r="J4" s="8"/>
      <c r="K4" s="56"/>
    </row>
    <row r="5" spans="1:11" x14ac:dyDescent="0.3">
      <c r="A5" s="11" t="s">
        <v>14</v>
      </c>
      <c r="B5" s="12" t="s">
        <v>48</v>
      </c>
      <c r="C5" s="64">
        <v>152</v>
      </c>
      <c r="D5" s="53" t="s">
        <v>1</v>
      </c>
      <c r="E5" s="52" t="s">
        <v>7</v>
      </c>
      <c r="F5" s="52"/>
      <c r="G5" s="52" t="s">
        <v>22</v>
      </c>
      <c r="H5" s="8"/>
      <c r="I5" s="55"/>
      <c r="J5" s="8"/>
      <c r="K5" s="8"/>
    </row>
    <row r="6" spans="1:11" x14ac:dyDescent="0.3">
      <c r="A6" s="13" t="s">
        <v>3</v>
      </c>
      <c r="B6" s="14"/>
      <c r="C6" s="64"/>
      <c r="D6" s="53"/>
      <c r="E6" s="52"/>
      <c r="F6" s="52"/>
      <c r="G6" s="52"/>
      <c r="H6" s="8"/>
      <c r="I6" s="55"/>
      <c r="J6" s="8"/>
      <c r="K6" s="8"/>
    </row>
    <row r="7" spans="1:11" x14ac:dyDescent="0.3">
      <c r="A7" s="11" t="s">
        <v>2</v>
      </c>
      <c r="B7" s="12" t="s">
        <v>4</v>
      </c>
      <c r="C7" s="64">
        <v>71.2</v>
      </c>
      <c r="D7" s="53" t="s">
        <v>0</v>
      </c>
      <c r="E7" s="52" t="s">
        <v>94</v>
      </c>
      <c r="F7" s="52"/>
      <c r="G7" s="52"/>
      <c r="H7" s="8"/>
      <c r="I7" s="55"/>
      <c r="J7" s="8"/>
      <c r="K7" s="8"/>
    </row>
    <row r="8" spans="1:11" ht="19.5" thickBot="1" x14ac:dyDescent="0.35">
      <c r="A8" s="15" t="s">
        <v>15</v>
      </c>
      <c r="B8" s="16" t="s">
        <v>21</v>
      </c>
      <c r="C8" s="65">
        <v>145</v>
      </c>
      <c r="D8" s="54" t="s">
        <v>1</v>
      </c>
      <c r="E8" s="52" t="s">
        <v>7</v>
      </c>
      <c r="F8" s="52"/>
      <c r="G8" s="52" t="s">
        <v>22</v>
      </c>
      <c r="H8" s="8"/>
      <c r="I8" s="55"/>
      <c r="J8" s="8"/>
      <c r="K8" s="8"/>
    </row>
    <row r="9" spans="1:11" x14ac:dyDescent="0.3">
      <c r="A9" s="4"/>
      <c r="B9" s="5"/>
      <c r="C9" s="19"/>
      <c r="D9" s="48"/>
      <c r="I9" s="1"/>
      <c r="J9" s="1"/>
    </row>
    <row r="10" spans="1:11" x14ac:dyDescent="0.3">
      <c r="A10" s="4"/>
      <c r="B10" s="5"/>
      <c r="C10" s="19"/>
      <c r="D10" s="48"/>
      <c r="I10" s="1"/>
      <c r="J10" s="1"/>
    </row>
    <row r="11" spans="1:11" x14ac:dyDescent="0.3">
      <c r="A11" s="4"/>
      <c r="B11" s="5"/>
      <c r="C11" s="19"/>
      <c r="D11" s="48"/>
      <c r="I11" s="1"/>
      <c r="J11" s="1"/>
    </row>
    <row r="12" spans="1:11" x14ac:dyDescent="0.3">
      <c r="A12" s="4"/>
      <c r="B12" s="5"/>
      <c r="C12" s="19"/>
      <c r="D12" s="48"/>
      <c r="I12" s="1"/>
      <c r="J12" s="1"/>
    </row>
    <row r="13" spans="1:11" x14ac:dyDescent="0.3">
      <c r="A13" s="4"/>
      <c r="B13" s="5"/>
      <c r="C13" s="19"/>
      <c r="D13" s="48"/>
      <c r="I13" s="1"/>
      <c r="J13" s="1"/>
    </row>
    <row r="14" spans="1:11" x14ac:dyDescent="0.3">
      <c r="A14" s="4"/>
      <c r="B14" s="5"/>
      <c r="C14" s="19"/>
      <c r="D14" s="48"/>
      <c r="I14" s="1"/>
      <c r="J14" s="1"/>
    </row>
    <row r="15" spans="1:11" x14ac:dyDescent="0.3">
      <c r="A15" s="4"/>
      <c r="B15" s="5"/>
      <c r="C15" s="19"/>
      <c r="D15" s="48"/>
      <c r="I15" s="1"/>
      <c r="J15" s="1"/>
    </row>
    <row r="16" spans="1:11" x14ac:dyDescent="0.3">
      <c r="A16" s="4"/>
      <c r="B16" s="5"/>
      <c r="C16" s="19"/>
      <c r="D16" s="48"/>
      <c r="I16" s="1"/>
      <c r="J16" s="1"/>
    </row>
    <row r="17" spans="1:14" x14ac:dyDescent="0.3">
      <c r="A17" s="4"/>
      <c r="B17" s="5"/>
      <c r="C17" s="19"/>
      <c r="D17" s="48"/>
      <c r="I17" s="1"/>
      <c r="J17" s="1"/>
    </row>
    <row r="18" spans="1:14" x14ac:dyDescent="0.3">
      <c r="A18" s="4"/>
      <c r="B18" s="5"/>
      <c r="C18" s="19"/>
      <c r="D18" s="48"/>
      <c r="I18" s="1"/>
      <c r="J18" s="1"/>
    </row>
    <row r="19" spans="1:14" x14ac:dyDescent="0.3">
      <c r="A19" s="39" t="s">
        <v>44</v>
      </c>
      <c r="B19" s="5"/>
      <c r="C19" s="19"/>
      <c r="D19" s="48"/>
      <c r="I19" s="1"/>
      <c r="J19" s="1"/>
    </row>
    <row r="20" spans="1:14" x14ac:dyDescent="0.3">
      <c r="A20" s="41" t="s">
        <v>52</v>
      </c>
      <c r="B20" s="41" t="s">
        <v>53</v>
      </c>
      <c r="C20" s="42">
        <f>C5</f>
        <v>152</v>
      </c>
      <c r="D20" s="42" t="s">
        <v>1</v>
      </c>
      <c r="E20" s="1" t="s">
        <v>79</v>
      </c>
      <c r="I20" s="1"/>
      <c r="J20" s="1"/>
    </row>
    <row r="21" spans="1:14" x14ac:dyDescent="0.3">
      <c r="A21" s="41" t="s">
        <v>54</v>
      </c>
      <c r="B21" s="41" t="s">
        <v>13</v>
      </c>
      <c r="C21" s="42">
        <f>C8</f>
        <v>145</v>
      </c>
      <c r="D21" s="42" t="s">
        <v>1</v>
      </c>
      <c r="I21" s="1"/>
      <c r="J21" s="1"/>
    </row>
    <row r="22" spans="1:14" x14ac:dyDescent="0.3">
      <c r="A22" s="41" t="s">
        <v>55</v>
      </c>
      <c r="B22" s="41" t="s">
        <v>58</v>
      </c>
      <c r="C22" s="42">
        <f>C20-C21</f>
        <v>7</v>
      </c>
      <c r="D22" s="42" t="s">
        <v>1</v>
      </c>
      <c r="I22" s="1"/>
      <c r="J22" s="1"/>
    </row>
    <row r="23" spans="1:14" x14ac:dyDescent="0.3">
      <c r="A23" s="41" t="s">
        <v>56</v>
      </c>
      <c r="B23" s="41" t="s">
        <v>57</v>
      </c>
      <c r="C23" s="42">
        <v>0</v>
      </c>
      <c r="D23" s="42" t="s">
        <v>1</v>
      </c>
      <c r="I23" s="1"/>
      <c r="J23" s="1"/>
    </row>
    <row r="24" spans="1:14" x14ac:dyDescent="0.3">
      <c r="A24" s="3" t="s">
        <v>63</v>
      </c>
      <c r="B24" s="43" t="s">
        <v>37</v>
      </c>
      <c r="C24" s="43">
        <f>C4</f>
        <v>72.5</v>
      </c>
      <c r="D24" s="43" t="s">
        <v>0</v>
      </c>
      <c r="E24" s="1" t="s">
        <v>80</v>
      </c>
      <c r="I24" s="1"/>
      <c r="J24" s="1"/>
    </row>
    <row r="25" spans="1:14" x14ac:dyDescent="0.3">
      <c r="A25" s="3" t="s">
        <v>40</v>
      </c>
      <c r="B25" s="3" t="s">
        <v>33</v>
      </c>
      <c r="C25" s="43">
        <f>C8/M25</f>
        <v>54.716981132075475</v>
      </c>
      <c r="D25" s="43" t="s">
        <v>0</v>
      </c>
      <c r="E25" s="40" t="s">
        <v>36</v>
      </c>
      <c r="F25" s="21"/>
      <c r="G25" s="21"/>
      <c r="H25" s="21"/>
      <c r="I25" s="1"/>
      <c r="J25" s="1"/>
      <c r="K25" s="38" t="s">
        <v>34</v>
      </c>
      <c r="L25" s="38" t="s">
        <v>35</v>
      </c>
      <c r="M25" s="38">
        <v>2.65</v>
      </c>
      <c r="N25" s="38" t="s">
        <v>8</v>
      </c>
    </row>
    <row r="26" spans="1:14" x14ac:dyDescent="0.3">
      <c r="A26" s="3" t="s">
        <v>41</v>
      </c>
      <c r="B26" s="3" t="s">
        <v>42</v>
      </c>
      <c r="C26" s="43">
        <f>C4-C25</f>
        <v>17.783018867924525</v>
      </c>
      <c r="D26" s="43" t="s">
        <v>0</v>
      </c>
      <c r="I26" s="1"/>
      <c r="J26" s="1"/>
    </row>
    <row r="27" spans="1:14" x14ac:dyDescent="0.3">
      <c r="A27" s="3" t="s">
        <v>46</v>
      </c>
      <c r="B27" s="3" t="s">
        <v>51</v>
      </c>
      <c r="C27" s="43">
        <f>(C5-C8)/M29</f>
        <v>7</v>
      </c>
      <c r="D27" s="43" t="s">
        <v>0</v>
      </c>
      <c r="E27" s="40" t="s">
        <v>45</v>
      </c>
      <c r="F27" s="21"/>
      <c r="G27" s="21"/>
      <c r="H27" s="21"/>
      <c r="I27" s="1"/>
      <c r="J27" s="1"/>
    </row>
    <row r="28" spans="1:14" ht="19.5" thickBot="1" x14ac:dyDescent="0.35">
      <c r="A28" s="3" t="s">
        <v>47</v>
      </c>
      <c r="B28" s="3" t="s">
        <v>43</v>
      </c>
      <c r="C28" s="43">
        <f>C26-C27</f>
        <v>10.783018867924525</v>
      </c>
      <c r="D28" s="43" t="s">
        <v>0</v>
      </c>
      <c r="I28" s="1"/>
      <c r="J28" s="1"/>
    </row>
    <row r="29" spans="1:14" ht="19.5" thickBot="1" x14ac:dyDescent="0.35">
      <c r="I29" s="1"/>
      <c r="J29" s="1"/>
      <c r="K29" s="35" t="s">
        <v>26</v>
      </c>
      <c r="L29" s="36" t="s">
        <v>25</v>
      </c>
      <c r="M29" s="37">
        <v>1</v>
      </c>
    </row>
    <row r="30" spans="1:14" ht="19.5" thickBot="1" x14ac:dyDescent="0.35">
      <c r="A30" s="1" t="s">
        <v>5</v>
      </c>
      <c r="I30" s="1"/>
      <c r="J30" s="1"/>
    </row>
    <row r="31" spans="1:14" ht="15.75" x14ac:dyDescent="0.3">
      <c r="A31" s="29" t="s">
        <v>31</v>
      </c>
      <c r="B31" s="30"/>
      <c r="C31" s="30"/>
      <c r="D31" s="30"/>
      <c r="E31" s="30"/>
      <c r="F31" s="30"/>
      <c r="G31" s="30"/>
      <c r="H31" s="30"/>
      <c r="I31" s="30"/>
      <c r="J31" s="30"/>
      <c r="K31" s="30"/>
      <c r="L31" s="30"/>
      <c r="M31" s="30"/>
      <c r="N31" s="31"/>
    </row>
    <row r="32" spans="1:14" x14ac:dyDescent="0.3">
      <c r="A32" s="24" t="s">
        <v>10</v>
      </c>
      <c r="B32" s="2" t="s">
        <v>49</v>
      </c>
      <c r="C32" s="17">
        <f>C5/C4</f>
        <v>2.0965517241379312</v>
      </c>
      <c r="D32" s="49" t="s">
        <v>18</v>
      </c>
      <c r="E32" s="2" t="s">
        <v>17</v>
      </c>
      <c r="F32" s="22" t="s">
        <v>16</v>
      </c>
      <c r="G32" s="2" t="s">
        <v>50</v>
      </c>
      <c r="H32" s="17">
        <f>C5/C4</f>
        <v>2.0965517241379312</v>
      </c>
      <c r="I32" s="23" t="s">
        <v>8</v>
      </c>
      <c r="J32" s="2" t="s">
        <v>17</v>
      </c>
      <c r="K32" s="22" t="s">
        <v>23</v>
      </c>
      <c r="L32" s="2" t="s">
        <v>24</v>
      </c>
      <c r="M32" s="17">
        <f>H32/M29</f>
        <v>2.0965517241379312</v>
      </c>
      <c r="N32" s="25" t="s">
        <v>18</v>
      </c>
    </row>
    <row r="33" spans="1:14" x14ac:dyDescent="0.3">
      <c r="A33" s="24" t="s">
        <v>11</v>
      </c>
      <c r="B33" s="2" t="s">
        <v>38</v>
      </c>
      <c r="C33" s="17">
        <f>C8/C4</f>
        <v>2</v>
      </c>
      <c r="D33" s="49" t="s">
        <v>18</v>
      </c>
      <c r="E33" s="2" t="s">
        <v>17</v>
      </c>
      <c r="F33" s="22" t="s">
        <v>19</v>
      </c>
      <c r="G33" s="2" t="s">
        <v>39</v>
      </c>
      <c r="H33" s="17">
        <f>C8/C4</f>
        <v>2</v>
      </c>
      <c r="I33" s="23" t="s">
        <v>8</v>
      </c>
      <c r="J33" s="2" t="s">
        <v>17</v>
      </c>
      <c r="K33" s="22" t="s">
        <v>27</v>
      </c>
      <c r="L33" s="2" t="s">
        <v>28</v>
      </c>
      <c r="M33" s="2">
        <f>H33/M29</f>
        <v>2</v>
      </c>
      <c r="N33" s="25" t="s">
        <v>18</v>
      </c>
    </row>
    <row r="34" spans="1:14" x14ac:dyDescent="0.3">
      <c r="A34" s="47" t="s">
        <v>61</v>
      </c>
      <c r="B34" s="6"/>
      <c r="C34" s="18"/>
      <c r="D34" s="50"/>
      <c r="E34" s="6"/>
      <c r="F34" s="46"/>
      <c r="G34" s="6"/>
      <c r="H34" s="18"/>
      <c r="I34" s="44"/>
      <c r="J34" s="6"/>
      <c r="K34" s="46"/>
      <c r="L34" s="6"/>
      <c r="M34" s="6"/>
      <c r="N34" s="45"/>
    </row>
    <row r="35" spans="1:14" ht="19.5" thickBot="1" x14ac:dyDescent="0.35">
      <c r="A35" s="9" t="s">
        <v>12</v>
      </c>
      <c r="B35" s="7" t="s">
        <v>59</v>
      </c>
      <c r="C35" s="26">
        <f>C21/C25</f>
        <v>2.65</v>
      </c>
      <c r="D35" s="51" t="s">
        <v>18</v>
      </c>
      <c r="E35" s="7" t="s">
        <v>17</v>
      </c>
      <c r="F35" s="10" t="s">
        <v>20</v>
      </c>
      <c r="G35" s="7" t="s">
        <v>60</v>
      </c>
      <c r="H35" s="26">
        <f>C21/C25</f>
        <v>2.65</v>
      </c>
      <c r="I35" s="27" t="s">
        <v>8</v>
      </c>
      <c r="J35" s="7" t="s">
        <v>17</v>
      </c>
      <c r="K35" s="10" t="s">
        <v>29</v>
      </c>
      <c r="L35" s="7" t="s">
        <v>30</v>
      </c>
      <c r="M35" s="7">
        <f>H35/M29</f>
        <v>2.65</v>
      </c>
      <c r="N35" s="28" t="s">
        <v>18</v>
      </c>
    </row>
    <row r="36" spans="1:14" ht="38.25" customHeight="1" x14ac:dyDescent="0.3">
      <c r="A36" s="32" t="s">
        <v>32</v>
      </c>
      <c r="B36" s="33"/>
      <c r="C36" s="33"/>
      <c r="D36" s="33"/>
      <c r="E36" s="34"/>
      <c r="F36" s="34"/>
      <c r="G36" s="34"/>
      <c r="H36" s="34"/>
      <c r="I36" s="34"/>
      <c r="J36" s="34"/>
      <c r="K36" s="34"/>
      <c r="L36" s="34"/>
      <c r="M36" s="34"/>
      <c r="N36" s="34"/>
    </row>
    <row r="37" spans="1:14" x14ac:dyDescent="0.3">
      <c r="D37" s="20" t="s">
        <v>64</v>
      </c>
    </row>
    <row r="38" spans="1:14" x14ac:dyDescent="0.3">
      <c r="A38" s="70" t="s">
        <v>66</v>
      </c>
      <c r="B38" s="70" t="s">
        <v>62</v>
      </c>
      <c r="C38" s="71">
        <f>C26/C24</f>
        <v>0.24528301886792447</v>
      </c>
      <c r="D38" s="71">
        <f>C38*100</f>
        <v>24.528301886792448</v>
      </c>
    </row>
    <row r="39" spans="1:14" x14ac:dyDescent="0.3">
      <c r="A39" s="70" t="s">
        <v>67</v>
      </c>
      <c r="B39" s="70" t="s">
        <v>65</v>
      </c>
      <c r="C39" s="71">
        <f>C26/C25</f>
        <v>0.32499999999999996</v>
      </c>
      <c r="D39" s="17"/>
      <c r="E39" s="72" t="s">
        <v>82</v>
      </c>
      <c r="F39" s="72"/>
      <c r="G39" s="72"/>
    </row>
    <row r="40" spans="1:14" x14ac:dyDescent="0.3">
      <c r="A40" s="70" t="s">
        <v>67</v>
      </c>
      <c r="B40" s="70" t="s">
        <v>68</v>
      </c>
      <c r="C40" s="71">
        <f>C38/(1-C38)</f>
        <v>0.3249999999999999</v>
      </c>
      <c r="D40" s="17"/>
    </row>
    <row r="41" spans="1:14" x14ac:dyDescent="0.3">
      <c r="A41" s="70" t="s">
        <v>69</v>
      </c>
      <c r="B41" s="70" t="s">
        <v>70</v>
      </c>
      <c r="C41" s="71">
        <f>C22/C21</f>
        <v>4.8275862068965517E-2</v>
      </c>
      <c r="D41" s="71">
        <f>C41*100</f>
        <v>4.8275862068965516</v>
      </c>
    </row>
    <row r="42" spans="1:14" x14ac:dyDescent="0.3">
      <c r="A42" s="70" t="s">
        <v>71</v>
      </c>
      <c r="B42" s="70" t="s">
        <v>72</v>
      </c>
      <c r="C42" s="71">
        <f>C27/C26</f>
        <v>0.39363395225464198</v>
      </c>
      <c r="D42" s="71">
        <f>C42*100</f>
        <v>39.363395225464195</v>
      </c>
    </row>
    <row r="44" spans="1:14" x14ac:dyDescent="0.3">
      <c r="A44" s="1" t="s">
        <v>61</v>
      </c>
    </row>
    <row r="45" spans="1:14" x14ac:dyDescent="0.3">
      <c r="A45" s="70" t="s">
        <v>78</v>
      </c>
      <c r="B45" s="70" t="s">
        <v>81</v>
      </c>
      <c r="C45" s="71">
        <f>C39/(1+C39)</f>
        <v>0.2452830188679245</v>
      </c>
      <c r="D45" s="71">
        <f>C45*100</f>
        <v>24.528301886792452</v>
      </c>
    </row>
    <row r="47" spans="1:14" x14ac:dyDescent="0.3">
      <c r="A47" s="1" t="s">
        <v>83</v>
      </c>
      <c r="B47" s="1" t="s">
        <v>49</v>
      </c>
    </row>
    <row r="48" spans="1:14" x14ac:dyDescent="0.3">
      <c r="A48" s="1" t="s">
        <v>84</v>
      </c>
      <c r="B48" s="1" t="s">
        <v>38</v>
      </c>
    </row>
    <row r="49" spans="1:3" x14ac:dyDescent="0.3">
      <c r="A49" s="1" t="s">
        <v>85</v>
      </c>
      <c r="B49" s="1" t="s">
        <v>49</v>
      </c>
    </row>
    <row r="52" spans="1:3" x14ac:dyDescent="0.3">
      <c r="A52" s="67" t="s">
        <v>95</v>
      </c>
    </row>
    <row r="53" spans="1:3" x14ac:dyDescent="0.3">
      <c r="A53" s="79" t="s">
        <v>96</v>
      </c>
    </row>
    <row r="54" spans="1:3" x14ac:dyDescent="0.3">
      <c r="A54" s="1" t="s">
        <v>97</v>
      </c>
    </row>
    <row r="55" spans="1:3" x14ac:dyDescent="0.3">
      <c r="A55" s="1" t="s">
        <v>98</v>
      </c>
    </row>
    <row r="56" spans="1:3" x14ac:dyDescent="0.3">
      <c r="A56" s="1" t="s">
        <v>99</v>
      </c>
    </row>
    <row r="57" spans="1:3" x14ac:dyDescent="0.3">
      <c r="A57" s="1" t="s">
        <v>100</v>
      </c>
    </row>
    <row r="58" spans="1:3" x14ac:dyDescent="0.3">
      <c r="A58" s="1" t="s">
        <v>101</v>
      </c>
    </row>
    <row r="59" spans="1:3" x14ac:dyDescent="0.3">
      <c r="A59" s="1" t="s">
        <v>102</v>
      </c>
    </row>
    <row r="60" spans="1:3" x14ac:dyDescent="0.3">
      <c r="A60" s="2" t="s">
        <v>103</v>
      </c>
      <c r="B60" s="2">
        <v>500</v>
      </c>
      <c r="C60" s="17" t="s">
        <v>0</v>
      </c>
    </row>
    <row r="61" spans="1:3" x14ac:dyDescent="0.3">
      <c r="A61" s="2" t="s">
        <v>104</v>
      </c>
      <c r="B61" s="2">
        <f>483.5</f>
        <v>483.5</v>
      </c>
      <c r="C61" s="17" t="s">
        <v>0</v>
      </c>
    </row>
    <row r="62" spans="1:3" x14ac:dyDescent="0.3">
      <c r="A62" s="2" t="s">
        <v>105</v>
      </c>
      <c r="B62" s="2">
        <f>B60-B61</f>
        <v>16.5</v>
      </c>
      <c r="C62" s="17" t="s">
        <v>0</v>
      </c>
    </row>
    <row r="63" spans="1:3" x14ac:dyDescent="0.3">
      <c r="A63" s="70" t="s">
        <v>106</v>
      </c>
      <c r="B63" s="71">
        <f>B62/C24</f>
        <v>0.22758620689655173</v>
      </c>
      <c r="C63" s="71">
        <f>B63*100</f>
        <v>22.758620689655174</v>
      </c>
    </row>
  </sheetData>
  <mergeCells count="5">
    <mergeCell ref="A31:N31"/>
    <mergeCell ref="A36:N36"/>
    <mergeCell ref="E25:H25"/>
    <mergeCell ref="E27:H27"/>
    <mergeCell ref="A3:D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D27" sqref="D27"/>
    </sheetView>
  </sheetViews>
  <sheetFormatPr defaultRowHeight="15" x14ac:dyDescent="0.25"/>
  <sheetData>
    <row r="1" spans="2:2" x14ac:dyDescent="0.25">
      <c r="B1" t="s">
        <v>6</v>
      </c>
    </row>
    <row r="2" spans="2:2" x14ac:dyDescent="0.25">
      <c r="B2" t="s">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2" workbookViewId="0">
      <selection activeCell="A69" sqref="A69"/>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0" workbookViewId="0">
      <selection activeCell="A115" sqref="A115"/>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7" sqref="C7"/>
    </sheetView>
  </sheetViews>
  <sheetFormatPr defaultRowHeight="15" x14ac:dyDescent="0.25"/>
  <sheetData>
    <row r="1" spans="1:1" x14ac:dyDescent="0.25">
      <c r="A1" s="75" t="s">
        <v>87</v>
      </c>
    </row>
    <row r="2" spans="1:1" x14ac:dyDescent="0.25">
      <c r="A2" s="76" t="s">
        <v>92</v>
      </c>
    </row>
    <row r="3" spans="1:1" x14ac:dyDescent="0.25">
      <c r="A3" s="74" t="s">
        <v>88</v>
      </c>
    </row>
    <row r="4" spans="1:1" x14ac:dyDescent="0.25">
      <c r="A4" t="s">
        <v>89</v>
      </c>
    </row>
    <row r="5" spans="1:1" x14ac:dyDescent="0.25">
      <c r="A5" t="s">
        <v>90</v>
      </c>
    </row>
    <row r="6" spans="1:1" x14ac:dyDescent="0.25">
      <c r="A6" t="s">
        <v>91</v>
      </c>
    </row>
  </sheetData>
  <hyperlinks>
    <hyperlink ref="A3"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49" zoomScaleNormal="100" workbookViewId="0">
      <selection activeCell="C60" sqref="C60:C62"/>
    </sheetView>
  </sheetViews>
  <sheetFormatPr defaultRowHeight="18.75" x14ac:dyDescent="0.3"/>
  <cols>
    <col min="1" max="1" width="41.140625" style="1" customWidth="1"/>
    <col min="2" max="2" width="21.140625" style="1" customWidth="1"/>
    <col min="3" max="3" width="16.7109375" style="20" customWidth="1"/>
    <col min="4" max="4" width="9.7109375" style="20" customWidth="1"/>
    <col min="5" max="5" width="10.85546875" style="1" customWidth="1"/>
    <col min="6" max="6" width="15.140625" style="1" customWidth="1"/>
    <col min="7" max="7" width="8.5703125" style="1" customWidth="1"/>
    <col min="8" max="8" width="8.140625" style="20" customWidth="1"/>
    <col min="10" max="10" width="12.42578125" customWidth="1"/>
    <col min="11" max="11" width="22.140625" customWidth="1"/>
    <col min="13" max="13" width="10" bestFit="1" customWidth="1"/>
    <col min="14" max="14" width="9.5703125" customWidth="1"/>
  </cols>
  <sheetData>
    <row r="1" spans="1:11" x14ac:dyDescent="0.3">
      <c r="A1" s="73" t="s">
        <v>86</v>
      </c>
    </row>
    <row r="2" spans="1:11" ht="19.5" thickBot="1" x14ac:dyDescent="0.35">
      <c r="A2" s="68" t="s">
        <v>76</v>
      </c>
      <c r="B2" s="68"/>
      <c r="C2" s="69"/>
      <c r="D2" s="69"/>
    </row>
    <row r="3" spans="1:11" ht="19.5" thickBot="1" x14ac:dyDescent="0.35">
      <c r="A3" s="60" t="s">
        <v>73</v>
      </c>
      <c r="B3" s="61"/>
      <c r="C3" s="61"/>
      <c r="D3" s="62"/>
      <c r="F3" s="66" t="s">
        <v>74</v>
      </c>
      <c r="G3" s="1" t="s">
        <v>75</v>
      </c>
      <c r="I3" s="1"/>
      <c r="J3" s="1"/>
    </row>
    <row r="4" spans="1:11" x14ac:dyDescent="0.3">
      <c r="A4" s="57" t="s">
        <v>77</v>
      </c>
      <c r="B4" s="58" t="s">
        <v>37</v>
      </c>
      <c r="C4" s="63">
        <v>585</v>
      </c>
      <c r="D4" s="59" t="s">
        <v>0</v>
      </c>
      <c r="E4" s="52" t="s">
        <v>7</v>
      </c>
      <c r="F4" s="52"/>
      <c r="G4" s="52"/>
      <c r="H4" s="55"/>
      <c r="I4" s="8"/>
      <c r="J4" s="8"/>
      <c r="K4" s="56"/>
    </row>
    <row r="5" spans="1:11" x14ac:dyDescent="0.3">
      <c r="A5" s="11" t="s">
        <v>14</v>
      </c>
      <c r="B5" s="12" t="s">
        <v>48</v>
      </c>
      <c r="C5" s="64">
        <v>1013</v>
      </c>
      <c r="D5" s="53" t="s">
        <v>1</v>
      </c>
      <c r="E5" s="52" t="s">
        <v>7</v>
      </c>
      <c r="F5" s="52"/>
      <c r="G5" s="52" t="s">
        <v>22</v>
      </c>
      <c r="H5" s="8"/>
      <c r="I5" s="55"/>
      <c r="J5" s="8"/>
      <c r="K5" s="8"/>
    </row>
    <row r="6" spans="1:11" x14ac:dyDescent="0.3">
      <c r="A6" s="13" t="s">
        <v>3</v>
      </c>
      <c r="B6" s="14"/>
      <c r="C6" s="64"/>
      <c r="D6" s="53"/>
      <c r="E6" s="52"/>
      <c r="F6" s="52"/>
      <c r="G6" s="52"/>
      <c r="H6" s="8"/>
      <c r="I6" s="55"/>
      <c r="J6" s="8"/>
      <c r="K6" s="8"/>
    </row>
    <row r="7" spans="1:11" x14ac:dyDescent="0.3">
      <c r="A7" s="11" t="s">
        <v>2</v>
      </c>
      <c r="B7" s="12" t="s">
        <v>4</v>
      </c>
      <c r="C7" s="64" t="s">
        <v>93</v>
      </c>
      <c r="D7" s="53" t="s">
        <v>0</v>
      </c>
      <c r="E7" s="52" t="s">
        <v>7</v>
      </c>
      <c r="F7" s="52"/>
      <c r="G7" s="52"/>
      <c r="H7" s="8"/>
      <c r="I7" s="55"/>
      <c r="J7" s="8"/>
      <c r="K7" s="8"/>
    </row>
    <row r="8" spans="1:11" ht="19.5" thickBot="1" x14ac:dyDescent="0.35">
      <c r="A8" s="15" t="s">
        <v>15</v>
      </c>
      <c r="B8" s="16" t="s">
        <v>21</v>
      </c>
      <c r="C8" s="65">
        <v>904</v>
      </c>
      <c r="D8" s="54" t="s">
        <v>1</v>
      </c>
      <c r="E8" s="52" t="s">
        <v>7</v>
      </c>
      <c r="F8" s="52"/>
      <c r="G8" s="52" t="s">
        <v>22</v>
      </c>
      <c r="H8" s="8"/>
      <c r="I8" s="55"/>
      <c r="J8" s="8"/>
      <c r="K8" s="8"/>
    </row>
    <row r="9" spans="1:11" x14ac:dyDescent="0.3">
      <c r="A9" s="4"/>
      <c r="B9" s="5"/>
      <c r="C9" s="19"/>
      <c r="D9" s="48"/>
      <c r="I9" s="1"/>
      <c r="J9" s="1"/>
    </row>
    <row r="10" spans="1:11" x14ac:dyDescent="0.3">
      <c r="A10" s="4"/>
      <c r="B10" s="5"/>
      <c r="C10" s="19"/>
      <c r="D10" s="48"/>
      <c r="I10" s="1"/>
      <c r="J10" s="1"/>
    </row>
    <row r="11" spans="1:11" x14ac:dyDescent="0.3">
      <c r="A11" s="4"/>
      <c r="B11" s="5"/>
      <c r="C11" s="19"/>
      <c r="D11" s="48"/>
      <c r="I11" s="1"/>
      <c r="J11" s="1"/>
    </row>
    <row r="12" spans="1:11" x14ac:dyDescent="0.3">
      <c r="A12" s="4"/>
      <c r="B12" s="5"/>
      <c r="C12" s="19"/>
      <c r="D12" s="48"/>
      <c r="I12" s="1"/>
      <c r="J12" s="1"/>
    </row>
    <row r="13" spans="1:11" x14ac:dyDescent="0.3">
      <c r="A13" s="4"/>
      <c r="B13" s="5"/>
      <c r="C13" s="19"/>
      <c r="D13" s="48"/>
      <c r="I13" s="1"/>
      <c r="J13" s="1"/>
    </row>
    <row r="14" spans="1:11" x14ac:dyDescent="0.3">
      <c r="A14" s="4"/>
      <c r="B14" s="5"/>
      <c r="C14" s="19"/>
      <c r="D14" s="48"/>
      <c r="I14" s="1"/>
      <c r="J14" s="1"/>
    </row>
    <row r="15" spans="1:11" x14ac:dyDescent="0.3">
      <c r="A15" s="4"/>
      <c r="B15" s="5"/>
      <c r="C15" s="19"/>
      <c r="D15" s="48"/>
      <c r="I15" s="1"/>
      <c r="J15" s="1"/>
    </row>
    <row r="16" spans="1:11" x14ac:dyDescent="0.3">
      <c r="A16" s="4"/>
      <c r="B16" s="5"/>
      <c r="C16" s="19"/>
      <c r="D16" s="48"/>
      <c r="I16" s="1"/>
      <c r="J16" s="1"/>
    </row>
    <row r="17" spans="1:14" x14ac:dyDescent="0.3">
      <c r="A17" s="4"/>
      <c r="B17" s="5"/>
      <c r="C17" s="19"/>
      <c r="D17" s="48"/>
      <c r="I17" s="1"/>
      <c r="J17" s="1"/>
    </row>
    <row r="18" spans="1:14" x14ac:dyDescent="0.3">
      <c r="A18" s="4"/>
      <c r="B18" s="5"/>
      <c r="C18" s="19"/>
      <c r="D18" s="48"/>
      <c r="I18" s="1"/>
      <c r="J18" s="1"/>
    </row>
    <row r="19" spans="1:14" x14ac:dyDescent="0.3">
      <c r="A19" s="39" t="s">
        <v>44</v>
      </c>
      <c r="B19" s="5"/>
      <c r="C19" s="19"/>
      <c r="D19" s="48"/>
      <c r="I19" s="1"/>
      <c r="J19" s="1"/>
    </row>
    <row r="20" spans="1:14" x14ac:dyDescent="0.3">
      <c r="A20" s="41" t="s">
        <v>52</v>
      </c>
      <c r="B20" s="41" t="s">
        <v>53</v>
      </c>
      <c r="C20" s="42">
        <f>C5</f>
        <v>1013</v>
      </c>
      <c r="D20" s="42" t="s">
        <v>1</v>
      </c>
      <c r="E20" s="1" t="s">
        <v>79</v>
      </c>
      <c r="I20" s="1"/>
      <c r="J20" s="1"/>
    </row>
    <row r="21" spans="1:14" x14ac:dyDescent="0.3">
      <c r="A21" s="41" t="s">
        <v>54</v>
      </c>
      <c r="B21" s="41" t="s">
        <v>13</v>
      </c>
      <c r="C21" s="42">
        <f>C8</f>
        <v>904</v>
      </c>
      <c r="D21" s="42" t="s">
        <v>1</v>
      </c>
      <c r="I21" s="1"/>
      <c r="J21" s="1"/>
    </row>
    <row r="22" spans="1:14" x14ac:dyDescent="0.3">
      <c r="A22" s="41" t="s">
        <v>55</v>
      </c>
      <c r="B22" s="41" t="s">
        <v>58</v>
      </c>
      <c r="C22" s="42">
        <f>C20-C21</f>
        <v>109</v>
      </c>
      <c r="D22" s="42" t="s">
        <v>1</v>
      </c>
      <c r="I22" s="1"/>
      <c r="J22" s="1"/>
    </row>
    <row r="23" spans="1:14" x14ac:dyDescent="0.3">
      <c r="A23" s="41" t="s">
        <v>56</v>
      </c>
      <c r="B23" s="41" t="s">
        <v>57</v>
      </c>
      <c r="C23" s="42">
        <v>0</v>
      </c>
      <c r="D23" s="42" t="s">
        <v>1</v>
      </c>
      <c r="I23" s="1"/>
      <c r="J23" s="1"/>
    </row>
    <row r="24" spans="1:14" x14ac:dyDescent="0.3">
      <c r="A24" s="3" t="s">
        <v>63</v>
      </c>
      <c r="B24" s="43" t="s">
        <v>37</v>
      </c>
      <c r="C24" s="43">
        <f>C4</f>
        <v>585</v>
      </c>
      <c r="D24" s="43" t="s">
        <v>0</v>
      </c>
      <c r="E24" s="1" t="s">
        <v>80</v>
      </c>
      <c r="I24" s="1"/>
      <c r="J24" s="1"/>
    </row>
    <row r="25" spans="1:14" x14ac:dyDescent="0.3">
      <c r="A25" s="3" t="s">
        <v>40</v>
      </c>
      <c r="B25" s="3" t="s">
        <v>33</v>
      </c>
      <c r="C25" s="43">
        <f>C8/M25</f>
        <v>341.1320754716981</v>
      </c>
      <c r="D25" s="43" t="s">
        <v>0</v>
      </c>
      <c r="E25" s="40" t="s">
        <v>36</v>
      </c>
      <c r="F25" s="21"/>
      <c r="G25" s="21"/>
      <c r="H25" s="21"/>
      <c r="I25" s="1"/>
      <c r="J25" s="1"/>
      <c r="K25" s="38" t="s">
        <v>34</v>
      </c>
      <c r="L25" s="38" t="s">
        <v>35</v>
      </c>
      <c r="M25" s="38">
        <v>2.65</v>
      </c>
      <c r="N25" s="38" t="s">
        <v>8</v>
      </c>
    </row>
    <row r="26" spans="1:14" x14ac:dyDescent="0.3">
      <c r="A26" s="3" t="s">
        <v>41</v>
      </c>
      <c r="B26" s="3" t="s">
        <v>42</v>
      </c>
      <c r="C26" s="43">
        <f>C4-C25</f>
        <v>243.8679245283019</v>
      </c>
      <c r="D26" s="43" t="s">
        <v>0</v>
      </c>
      <c r="I26" s="1"/>
      <c r="J26" s="1"/>
    </row>
    <row r="27" spans="1:14" x14ac:dyDescent="0.3">
      <c r="A27" s="3" t="s">
        <v>46</v>
      </c>
      <c r="B27" s="3" t="s">
        <v>51</v>
      </c>
      <c r="C27" s="43">
        <f>(C5-C8)/M29</f>
        <v>109</v>
      </c>
      <c r="D27" s="43" t="s">
        <v>0</v>
      </c>
      <c r="E27" s="40" t="s">
        <v>45</v>
      </c>
      <c r="F27" s="21"/>
      <c r="G27" s="21"/>
      <c r="H27" s="21"/>
      <c r="I27" s="1"/>
      <c r="J27" s="1"/>
    </row>
    <row r="28" spans="1:14" ht="19.5" thickBot="1" x14ac:dyDescent="0.35">
      <c r="A28" s="3" t="s">
        <v>47</v>
      </c>
      <c r="B28" s="3" t="s">
        <v>43</v>
      </c>
      <c r="C28" s="43">
        <f>C26-C27</f>
        <v>134.8679245283019</v>
      </c>
      <c r="D28" s="43" t="s">
        <v>0</v>
      </c>
      <c r="I28" s="1"/>
      <c r="J28" s="1"/>
    </row>
    <row r="29" spans="1:14" ht="19.5" thickBot="1" x14ac:dyDescent="0.35">
      <c r="I29" s="1"/>
      <c r="J29" s="1"/>
      <c r="K29" s="35" t="s">
        <v>26</v>
      </c>
      <c r="L29" s="36" t="s">
        <v>25</v>
      </c>
      <c r="M29" s="37">
        <v>1</v>
      </c>
    </row>
    <row r="30" spans="1:14" ht="19.5" thickBot="1" x14ac:dyDescent="0.35">
      <c r="A30" s="1" t="s">
        <v>5</v>
      </c>
      <c r="I30" s="1"/>
      <c r="J30" s="1"/>
    </row>
    <row r="31" spans="1:14" ht="15.75" x14ac:dyDescent="0.3">
      <c r="A31" s="29" t="s">
        <v>31</v>
      </c>
      <c r="B31" s="30"/>
      <c r="C31" s="30"/>
      <c r="D31" s="30"/>
      <c r="E31" s="30"/>
      <c r="F31" s="30"/>
      <c r="G31" s="30"/>
      <c r="H31" s="30"/>
      <c r="I31" s="30"/>
      <c r="J31" s="30"/>
      <c r="K31" s="30"/>
      <c r="L31" s="30"/>
      <c r="M31" s="30"/>
      <c r="N31" s="31"/>
    </row>
    <row r="32" spans="1:14" x14ac:dyDescent="0.3">
      <c r="A32" s="24" t="s">
        <v>10</v>
      </c>
      <c r="B32" s="2" t="s">
        <v>49</v>
      </c>
      <c r="C32" s="17">
        <f>C5/C4</f>
        <v>1.7316239316239317</v>
      </c>
      <c r="D32" s="49" t="s">
        <v>18</v>
      </c>
      <c r="E32" s="2" t="s">
        <v>17</v>
      </c>
      <c r="F32" s="22" t="s">
        <v>16</v>
      </c>
      <c r="G32" s="2" t="s">
        <v>50</v>
      </c>
      <c r="H32" s="17">
        <f>C5/C4</f>
        <v>1.7316239316239317</v>
      </c>
      <c r="I32" s="23" t="s">
        <v>8</v>
      </c>
      <c r="J32" s="2" t="s">
        <v>17</v>
      </c>
      <c r="K32" s="22" t="s">
        <v>23</v>
      </c>
      <c r="L32" s="2" t="s">
        <v>24</v>
      </c>
      <c r="M32" s="17">
        <f>H32/M29</f>
        <v>1.7316239316239317</v>
      </c>
      <c r="N32" s="25" t="s">
        <v>18</v>
      </c>
    </row>
    <row r="33" spans="1:14" x14ac:dyDescent="0.3">
      <c r="A33" s="24" t="s">
        <v>11</v>
      </c>
      <c r="B33" s="2" t="s">
        <v>38</v>
      </c>
      <c r="C33" s="17">
        <f>C8/C4</f>
        <v>1.5452991452991454</v>
      </c>
      <c r="D33" s="49" t="s">
        <v>18</v>
      </c>
      <c r="E33" s="2" t="s">
        <v>17</v>
      </c>
      <c r="F33" s="22" t="s">
        <v>19</v>
      </c>
      <c r="G33" s="2" t="s">
        <v>39</v>
      </c>
      <c r="H33" s="17">
        <f>C8/C4</f>
        <v>1.5452991452991454</v>
      </c>
      <c r="I33" s="23" t="s">
        <v>8</v>
      </c>
      <c r="J33" s="2" t="s">
        <v>17</v>
      </c>
      <c r="K33" s="22" t="s">
        <v>27</v>
      </c>
      <c r="L33" s="2" t="s">
        <v>28</v>
      </c>
      <c r="M33" s="2">
        <f>H33/M29</f>
        <v>1.5452991452991454</v>
      </c>
      <c r="N33" s="25" t="s">
        <v>18</v>
      </c>
    </row>
    <row r="34" spans="1:14" x14ac:dyDescent="0.3">
      <c r="A34" s="47" t="s">
        <v>61</v>
      </c>
      <c r="B34" s="6"/>
      <c r="C34" s="18"/>
      <c r="D34" s="50"/>
      <c r="E34" s="6"/>
      <c r="F34" s="46"/>
      <c r="G34" s="6"/>
      <c r="H34" s="18"/>
      <c r="I34" s="44"/>
      <c r="J34" s="6"/>
      <c r="K34" s="46"/>
      <c r="L34" s="6"/>
      <c r="M34" s="6"/>
      <c r="N34" s="45"/>
    </row>
    <row r="35" spans="1:14" ht="19.5" thickBot="1" x14ac:dyDescent="0.35">
      <c r="A35" s="9" t="s">
        <v>12</v>
      </c>
      <c r="B35" s="7" t="s">
        <v>59</v>
      </c>
      <c r="C35" s="26">
        <f>C21/C25</f>
        <v>2.65</v>
      </c>
      <c r="D35" s="51" t="s">
        <v>18</v>
      </c>
      <c r="E35" s="7" t="s">
        <v>17</v>
      </c>
      <c r="F35" s="10" t="s">
        <v>20</v>
      </c>
      <c r="G35" s="7" t="s">
        <v>60</v>
      </c>
      <c r="H35" s="26">
        <f>C21/C25</f>
        <v>2.65</v>
      </c>
      <c r="I35" s="27" t="s">
        <v>8</v>
      </c>
      <c r="J35" s="7" t="s">
        <v>17</v>
      </c>
      <c r="K35" s="10" t="s">
        <v>29</v>
      </c>
      <c r="L35" s="7" t="s">
        <v>30</v>
      </c>
      <c r="M35" s="7">
        <f>H35/M29</f>
        <v>2.65</v>
      </c>
      <c r="N35" s="28" t="s">
        <v>18</v>
      </c>
    </row>
    <row r="36" spans="1:14" ht="38.25" customHeight="1" x14ac:dyDescent="0.3">
      <c r="A36" s="32" t="s">
        <v>32</v>
      </c>
      <c r="B36" s="33"/>
      <c r="C36" s="33"/>
      <c r="D36" s="33"/>
      <c r="E36" s="34"/>
      <c r="F36" s="34"/>
      <c r="G36" s="34"/>
      <c r="H36" s="34"/>
      <c r="I36" s="34"/>
      <c r="J36" s="34"/>
      <c r="K36" s="34"/>
      <c r="L36" s="34"/>
      <c r="M36" s="34"/>
      <c r="N36" s="34"/>
    </row>
    <row r="37" spans="1:14" x14ac:dyDescent="0.3">
      <c r="D37" s="20" t="s">
        <v>64</v>
      </c>
    </row>
    <row r="38" spans="1:14" x14ac:dyDescent="0.3">
      <c r="A38" s="70" t="s">
        <v>66</v>
      </c>
      <c r="B38" s="70" t="s">
        <v>62</v>
      </c>
      <c r="C38" s="77">
        <f>C26/C24</f>
        <v>0.41686824705692632</v>
      </c>
      <c r="D38" s="71">
        <f>C38*100</f>
        <v>41.686824705692629</v>
      </c>
    </row>
    <row r="39" spans="1:14" x14ac:dyDescent="0.3">
      <c r="A39" s="70" t="s">
        <v>67</v>
      </c>
      <c r="B39" s="70" t="s">
        <v>65</v>
      </c>
      <c r="C39" s="77">
        <f>C26/C25</f>
        <v>0.7148783185840708</v>
      </c>
      <c r="D39" s="17"/>
      <c r="E39" s="72" t="s">
        <v>82</v>
      </c>
      <c r="F39" s="72"/>
      <c r="G39" s="72"/>
    </row>
    <row r="40" spans="1:14" x14ac:dyDescent="0.3">
      <c r="A40" s="70" t="s">
        <v>67</v>
      </c>
      <c r="B40" s="70" t="s">
        <v>68</v>
      </c>
      <c r="C40" s="77">
        <f>C38/(1-C38)</f>
        <v>0.7148783185840708</v>
      </c>
      <c r="D40" s="17"/>
    </row>
    <row r="41" spans="1:14" x14ac:dyDescent="0.3">
      <c r="A41" s="70" t="s">
        <v>69</v>
      </c>
      <c r="B41" s="70" t="s">
        <v>70</v>
      </c>
      <c r="C41" s="77">
        <f>C22/C21</f>
        <v>0.12057522123893805</v>
      </c>
      <c r="D41" s="71">
        <f>C41*100</f>
        <v>12.057522123893804</v>
      </c>
    </row>
    <row r="42" spans="1:14" x14ac:dyDescent="0.3">
      <c r="A42" s="70" t="s">
        <v>71</v>
      </c>
      <c r="B42" s="70" t="s">
        <v>72</v>
      </c>
      <c r="C42" s="77">
        <f>C27/C26</f>
        <v>0.44696324951644101</v>
      </c>
      <c r="D42" s="71">
        <f>C42*100</f>
        <v>44.696324951644101</v>
      </c>
    </row>
    <row r="43" spans="1:14" x14ac:dyDescent="0.3">
      <c r="C43" s="78"/>
    </row>
    <row r="44" spans="1:14" x14ac:dyDescent="0.3">
      <c r="A44" s="1" t="s">
        <v>61</v>
      </c>
      <c r="C44" s="78"/>
    </row>
    <row r="45" spans="1:14" x14ac:dyDescent="0.3">
      <c r="A45" s="70" t="s">
        <v>78</v>
      </c>
      <c r="B45" s="70" t="s">
        <v>81</v>
      </c>
      <c r="C45" s="77">
        <f>C39/(1+C39)</f>
        <v>0.41686824705692632</v>
      </c>
      <c r="D45" s="71">
        <f>C45*100</f>
        <v>41.686824705692629</v>
      </c>
    </row>
    <row r="47" spans="1:14" x14ac:dyDescent="0.3">
      <c r="A47" s="1" t="s">
        <v>83</v>
      </c>
      <c r="B47" s="1" t="s">
        <v>49</v>
      </c>
    </row>
    <row r="48" spans="1:14" x14ac:dyDescent="0.3">
      <c r="A48" s="1" t="s">
        <v>84</v>
      </c>
      <c r="B48" s="1" t="s">
        <v>38</v>
      </c>
    </row>
    <row r="49" spans="1:2" x14ac:dyDescent="0.3">
      <c r="A49" s="1" t="s">
        <v>85</v>
      </c>
      <c r="B49" s="1" t="s">
        <v>49</v>
      </c>
    </row>
  </sheetData>
  <mergeCells count="5">
    <mergeCell ref="A3:D3"/>
    <mergeCell ref="E25:H25"/>
    <mergeCell ref="E27:H27"/>
    <mergeCell ref="A31:N31"/>
    <mergeCell ref="A36:N3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workbookViewId="0">
      <selection activeCell="A5" sqref="A5"/>
    </sheetView>
  </sheetViews>
  <sheetFormatPr defaultRowHeight="15" x14ac:dyDescent="0.25"/>
  <cols>
    <col min="1" max="1" width="164.42578125" style="83" customWidth="1"/>
  </cols>
  <sheetData>
    <row r="1" spans="1:1" ht="24.75" x14ac:dyDescent="0.25">
      <c r="A1" s="80" t="s">
        <v>107</v>
      </c>
    </row>
    <row r="3" spans="1:1" ht="19.5" x14ac:dyDescent="0.25">
      <c r="A3" s="81" t="s">
        <v>108</v>
      </c>
    </row>
    <row r="5" spans="1:1" ht="69" x14ac:dyDescent="0.25">
      <c r="A5" s="82" t="s">
        <v>109</v>
      </c>
    </row>
    <row r="7" spans="1:1" ht="19.5" x14ac:dyDescent="0.25">
      <c r="A7" s="81" t="s">
        <v>110</v>
      </c>
    </row>
    <row r="8" spans="1:1" x14ac:dyDescent="0.25">
      <c r="A8" s="84"/>
    </row>
    <row r="9" spans="1:1" ht="51.75" x14ac:dyDescent="0.25">
      <c r="A9" s="85" t="s">
        <v>111</v>
      </c>
    </row>
    <row r="10" spans="1:1" x14ac:dyDescent="0.25">
      <c r="A10" s="86" t="s">
        <v>112</v>
      </c>
    </row>
    <row r="11" spans="1:1" x14ac:dyDescent="0.25">
      <c r="A11" s="86" t="s">
        <v>113</v>
      </c>
    </row>
    <row r="12" spans="1:1" x14ac:dyDescent="0.25">
      <c r="A12" s="86" t="s">
        <v>114</v>
      </c>
    </row>
    <row r="13" spans="1:1" x14ac:dyDescent="0.25">
      <c r="A13" s="86" t="s">
        <v>115</v>
      </c>
    </row>
    <row r="14" spans="1:1" x14ac:dyDescent="0.25">
      <c r="A14" s="86" t="s">
        <v>116</v>
      </c>
    </row>
    <row r="15" spans="1:1" ht="51.75" x14ac:dyDescent="0.25">
      <c r="A15" s="85" t="s">
        <v>117</v>
      </c>
    </row>
    <row r="17" spans="1:1" ht="19.5" x14ac:dyDescent="0.25">
      <c r="A17" s="81" t="s">
        <v>118</v>
      </c>
    </row>
    <row r="18" spans="1:1" x14ac:dyDescent="0.25">
      <c r="A18" s="84"/>
    </row>
    <row r="19" spans="1:1" ht="103.5" x14ac:dyDescent="0.25">
      <c r="A19" s="85" t="s">
        <v>119</v>
      </c>
    </row>
    <row r="21" spans="1:1" ht="19.5" x14ac:dyDescent="0.25">
      <c r="A21" s="81" t="s">
        <v>120</v>
      </c>
    </row>
    <row r="23" spans="1:1" ht="103.5" x14ac:dyDescent="0.25">
      <c r="A23" s="82" t="s">
        <v>121</v>
      </c>
    </row>
    <row r="25" spans="1:1" ht="19.5" x14ac:dyDescent="0.25">
      <c r="A25" s="81" t="s">
        <v>122</v>
      </c>
    </row>
    <row r="27" spans="1:1" ht="69" x14ac:dyDescent="0.25">
      <c r="A27" s="82" t="s">
        <v>123</v>
      </c>
    </row>
    <row r="29" spans="1:1" ht="19.5" x14ac:dyDescent="0.25">
      <c r="A29" s="81" t="s">
        <v>124</v>
      </c>
    </row>
    <row r="31" spans="1:1" ht="51.75" x14ac:dyDescent="0.25">
      <c r="A31" s="82" t="s">
        <v>125</v>
      </c>
    </row>
    <row r="33" spans="1:1" ht="19.5" x14ac:dyDescent="0.25">
      <c r="A33" s="81" t="s">
        <v>126</v>
      </c>
    </row>
    <row r="35" spans="1:1" ht="34.5" x14ac:dyDescent="0.25">
      <c r="A35" s="82" t="s">
        <v>127</v>
      </c>
    </row>
    <row r="37" spans="1:1" ht="19.5" x14ac:dyDescent="0.25">
      <c r="A37" s="81" t="s">
        <v>128</v>
      </c>
    </row>
    <row r="39" spans="1:1" ht="34.5" x14ac:dyDescent="0.25">
      <c r="A39" s="82" t="s">
        <v>129</v>
      </c>
    </row>
    <row r="41" spans="1:1" ht="17.25" x14ac:dyDescent="0.25">
      <c r="A41" s="82" t="s">
        <v>130</v>
      </c>
    </row>
    <row r="43" spans="1:1" ht="24.75" x14ac:dyDescent="0.25">
      <c r="A43" s="80" t="s">
        <v>131</v>
      </c>
    </row>
    <row r="45" spans="1:1" ht="34.5" x14ac:dyDescent="0.25">
      <c r="A45" s="82" t="s">
        <v>132</v>
      </c>
    </row>
    <row r="46" spans="1:1" x14ac:dyDescent="0.25">
      <c r="A46" s="84"/>
    </row>
    <row r="47" spans="1:1" ht="34.5" x14ac:dyDescent="0.25">
      <c r="A47" s="85" t="s">
        <v>133</v>
      </c>
    </row>
    <row r="48" spans="1:1" ht="34.5" x14ac:dyDescent="0.25">
      <c r="A48" s="85" t="s">
        <v>134</v>
      </c>
    </row>
    <row r="49" spans="1:1" ht="17.25" x14ac:dyDescent="0.25">
      <c r="A49" s="85" t="s">
        <v>135</v>
      </c>
    </row>
    <row r="50" spans="1:1" ht="34.5" x14ac:dyDescent="0.25">
      <c r="A50" s="85" t="s">
        <v>136</v>
      </c>
    </row>
    <row r="51" spans="1:1" ht="34.5" x14ac:dyDescent="0.25">
      <c r="A51" s="85" t="s">
        <v>137</v>
      </c>
    </row>
    <row r="52" spans="1:1" ht="34.5" x14ac:dyDescent="0.25">
      <c r="A52" s="85" t="s">
        <v>138</v>
      </c>
    </row>
    <row r="53" spans="1:1" ht="34.5" x14ac:dyDescent="0.25">
      <c r="A53" s="85" t="s">
        <v>139</v>
      </c>
    </row>
    <row r="55" spans="1:1" ht="34.5" x14ac:dyDescent="0.25">
      <c r="A55" s="8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Calculations</vt:lpstr>
      <vt:lpstr>References</vt:lpstr>
      <vt:lpstr>3 Phase Diagram</vt:lpstr>
      <vt:lpstr>Unit Weights</vt:lpstr>
      <vt:lpstr>Various Relationships</vt:lpstr>
      <vt:lpstr>Author Info.</vt:lpstr>
      <vt:lpstr>Calculations (2)</vt:lpstr>
      <vt:lpstr>Terms and Conditions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Ankan Basu</dc:creator>
  <cp:lastModifiedBy>Ankan Basu</cp:lastModifiedBy>
  <dcterms:created xsi:type="dcterms:W3CDTF">2013-03-23T21:48:47Z</dcterms:created>
  <dcterms:modified xsi:type="dcterms:W3CDTF">2013-03-24T01:03:07Z</dcterms:modified>
</cp:coreProperties>
</file>